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8205" activeTab="4"/>
  </bookViews>
  <sheets>
    <sheet name="30.12.16" sheetId="2" r:id="rId1"/>
    <sheet name="31.1.17" sheetId="3" r:id="rId2"/>
    <sheet name="31.1.17 (2)" sheetId="4" r:id="rId3"/>
    <sheet name="28.2.17" sheetId="5" r:id="rId4"/>
    <sheet name="31.3.17" sheetId="6" r:id="rId5"/>
    <sheet name="30.9.17" sheetId="7" r:id="rId6"/>
  </sheets>
  <definedNames>
    <definedName name="_xlnm.Print_Area" localSheetId="4">'31.3.17'!$A$1:$C$28</definedName>
  </definedNames>
  <calcPr calcId="125725"/>
</workbook>
</file>

<file path=xl/calcChain.xml><?xml version="1.0" encoding="utf-8"?>
<calcChain xmlns="http://schemas.openxmlformats.org/spreadsheetml/2006/main">
  <c r="C16" i="6"/>
  <c r="C15"/>
  <c r="C12"/>
  <c r="C11"/>
  <c r="C10"/>
  <c r="C13" s="1"/>
  <c r="C16" i="7" l="1"/>
  <c r="C20" s="1"/>
  <c r="C15"/>
  <c r="C17" s="1"/>
  <c r="C12"/>
  <c r="C11"/>
  <c r="C10"/>
  <c r="C13" s="1"/>
  <c r="C19" s="1"/>
  <c r="C20" i="6" l="1"/>
  <c r="C17"/>
  <c r="C16" i="5"/>
  <c r="C20" s="1"/>
  <c r="C15"/>
  <c r="C17" s="1"/>
  <c r="C11"/>
  <c r="C10"/>
  <c r="C13" s="1"/>
  <c r="C19" s="1"/>
  <c r="C10" i="4"/>
  <c r="C11"/>
  <c r="C13"/>
  <c r="C19" s="1"/>
  <c r="C15"/>
  <c r="C17"/>
  <c r="C20"/>
  <c r="C19" i="6" l="1"/>
  <c r="C20" i="3"/>
  <c r="C15"/>
  <c r="C17" s="1"/>
  <c r="C11"/>
  <c r="C10"/>
  <c r="C13" s="1"/>
  <c r="C19" s="1"/>
  <c r="C16" i="2" l="1"/>
  <c r="C18" s="1"/>
  <c r="C13"/>
  <c r="C21" s="1"/>
  <c r="C12"/>
  <c r="C11"/>
  <c r="C10"/>
  <c r="C14" s="1"/>
  <c r="C20" s="1"/>
</calcChain>
</file>

<file path=xl/sharedStrings.xml><?xml version="1.0" encoding="utf-8"?>
<sst xmlns="http://schemas.openxmlformats.org/spreadsheetml/2006/main" count="140" uniqueCount="36">
  <si>
    <t xml:space="preserve">Исполнение бюджета города Ставрополя </t>
  </si>
  <si>
    <t xml:space="preserve"> в части местных полномочий</t>
  </si>
  <si>
    <t>(тыс. рублей)</t>
  </si>
  <si>
    <t>Наименование показателя</t>
  </si>
  <si>
    <t xml:space="preserve">Кассовое исполнение </t>
  </si>
  <si>
    <t>Итого</t>
  </si>
  <si>
    <t>Остатки  на начало года</t>
  </si>
  <si>
    <t xml:space="preserve">Налоговые и неналоговые доходы </t>
  </si>
  <si>
    <t>Дотация</t>
  </si>
  <si>
    <t>Поступление дебиторской задолженности прошлых лет, направленной в краевой бюджет</t>
  </si>
  <si>
    <t>Заемные средства</t>
  </si>
  <si>
    <t>Итого поступления в бюджет города Ставрополя</t>
  </si>
  <si>
    <t>Расходы</t>
  </si>
  <si>
    <t>Погашение заемных средств</t>
  </si>
  <si>
    <t>Итого кассовые выплаты из бюджета города Ставрополя</t>
  </si>
  <si>
    <t>Муниципальный долг</t>
  </si>
  <si>
    <t>администрации города Ставрополя</t>
  </si>
  <si>
    <t xml:space="preserve"> на 30.12.2016</t>
  </si>
  <si>
    <t>Остаток средств на конец года</t>
  </si>
  <si>
    <t>Т.Я. Гордиенко</t>
  </si>
  <si>
    <t>Исполняющий обязанности заместителя</t>
  </si>
  <si>
    <t xml:space="preserve">главы администрации города Ставрополя,  </t>
  </si>
  <si>
    <t>руководителя комитета финансов и бюджета</t>
  </si>
  <si>
    <t xml:space="preserve">заместитель руководителя комитета финансов и </t>
  </si>
  <si>
    <t>бюджета администрации города Ставрополя</t>
  </si>
  <si>
    <r>
      <t>Кассовый разрыв</t>
    </r>
    <r>
      <rPr>
        <sz val="11"/>
        <color theme="1"/>
        <rFont val="Times New Roman"/>
        <family val="1"/>
        <charset val="204"/>
      </rPr>
      <t xml:space="preserve"> (+ остатки, - недостаток)</t>
    </r>
  </si>
  <si>
    <t xml:space="preserve">Заместитель главы администрации города Ставрополя,  </t>
  </si>
  <si>
    <t>В.В. Костюков</t>
  </si>
  <si>
    <t>по состоянию на 31.01.2017</t>
  </si>
  <si>
    <t>по состоянию на 28.02.2017</t>
  </si>
  <si>
    <t>Заместитель главы администрации</t>
  </si>
  <si>
    <t>города Ставрополя,  руководитель</t>
  </si>
  <si>
    <t>комитета финансов и бюджета</t>
  </si>
  <si>
    <t xml:space="preserve">по состоянию на 29.09.2017 </t>
  </si>
  <si>
    <t>администрации города Ставрополя заместитель</t>
  </si>
  <si>
    <t>по состоянию на 31.10.2017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</si>
</sst>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4" fontId="0" fillId="0" borderId="0" xfId="0" applyNumberFormat="1"/>
    <xf numFmtId="3" fontId="0" fillId="0" borderId="0" xfId="0" applyNumberFormat="1"/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4" fontId="0" fillId="0" borderId="0" xfId="0" applyNumberFormat="1" applyFill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/>
    <xf numFmtId="0" fontId="5" fillId="0" borderId="0" xfId="1" applyFont="1" applyFill="1" applyProtection="1">
      <protection hidden="1"/>
    </xf>
    <xf numFmtId="0" fontId="6" fillId="0" borderId="0" xfId="0" applyFont="1"/>
    <xf numFmtId="4" fontId="0" fillId="0" borderId="0" xfId="0" applyNumberFormat="1" applyFont="1" applyAlignment="1">
      <alignment wrapText="1"/>
    </xf>
    <xf numFmtId="0" fontId="7" fillId="0" borderId="0" xfId="1" applyNumberFormat="1" applyFont="1" applyFill="1" applyAlignment="1" applyProtection="1">
      <protection hidden="1"/>
    </xf>
    <xf numFmtId="0" fontId="0" fillId="0" borderId="0" xfId="0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alignment horizontal="right"/>
      <protection hidden="1"/>
    </xf>
    <xf numFmtId="3" fontId="5" fillId="2" borderId="1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1" applyFont="1" applyFill="1" applyAlignment="1" applyProtection="1">
      <protection hidden="1"/>
    </xf>
    <xf numFmtId="3" fontId="2" fillId="0" borderId="1" xfId="0" applyNumberFormat="1" applyFont="1" applyFill="1" applyBorder="1" applyAlignment="1">
      <alignment wrapText="1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5" fillId="0" borderId="1" xfId="0" applyNumberFormat="1" applyFont="1" applyFill="1" applyBorder="1" applyAlignment="1">
      <alignment wrapText="1"/>
    </xf>
    <xf numFmtId="3" fontId="0" fillId="0" borderId="0" xfId="0" applyNumberFormat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8"/>
  <sheetViews>
    <sheetView topLeftCell="A7" workbookViewId="0">
      <selection activeCell="A23" sqref="A23:C28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  <col min="4" max="4" width="12" style="4" customWidth="1"/>
  </cols>
  <sheetData>
    <row r="1" spans="1:6">
      <c r="C1" s="3"/>
    </row>
    <row r="2" spans="1:6">
      <c r="A2" s="51" t="s">
        <v>0</v>
      </c>
      <c r="B2" s="51"/>
      <c r="C2" s="51"/>
    </row>
    <row r="3" spans="1:6">
      <c r="A3" s="51" t="s">
        <v>1</v>
      </c>
      <c r="B3" s="51"/>
      <c r="C3" s="51"/>
    </row>
    <row r="4" spans="1:6">
      <c r="A4" s="51" t="s">
        <v>17</v>
      </c>
      <c r="B4" s="51"/>
      <c r="C4" s="51"/>
    </row>
    <row r="5" spans="1:6">
      <c r="A5" s="5"/>
      <c r="B5" s="5"/>
      <c r="C5" s="5"/>
    </row>
    <row r="6" spans="1:6">
      <c r="C6" s="3" t="s">
        <v>2</v>
      </c>
    </row>
    <row r="7" spans="1:6" s="10" customFormat="1" ht="30.6" customHeight="1">
      <c r="A7" s="6" t="s">
        <v>3</v>
      </c>
      <c r="B7" s="7" t="s">
        <v>4</v>
      </c>
      <c r="C7" s="8" t="s">
        <v>5</v>
      </c>
      <c r="D7" s="9"/>
    </row>
    <row r="8" spans="1:6" ht="14.45" customHeight="1">
      <c r="A8" s="11" t="s">
        <v>6</v>
      </c>
      <c r="B8" s="12"/>
      <c r="C8" s="12">
        <v>122155</v>
      </c>
    </row>
    <row r="9" spans="1:6">
      <c r="A9" s="13"/>
      <c r="B9" s="14"/>
      <c r="C9" s="14"/>
    </row>
    <row r="10" spans="1:6">
      <c r="A10" s="13" t="s">
        <v>7</v>
      </c>
      <c r="B10" s="15">
        <v>3356672</v>
      </c>
      <c r="C10" s="15">
        <f>SUM(B10:B10)</f>
        <v>3356672</v>
      </c>
    </row>
    <row r="11" spans="1:6">
      <c r="A11" s="13" t="s">
        <v>8</v>
      </c>
      <c r="B11" s="15">
        <v>3403</v>
      </c>
      <c r="C11" s="15">
        <f>B11</f>
        <v>3403</v>
      </c>
    </row>
    <row r="12" spans="1:6" ht="45">
      <c r="A12" s="13" t="s">
        <v>9</v>
      </c>
      <c r="B12" s="15">
        <v>-1532</v>
      </c>
      <c r="C12" s="15">
        <f>B12</f>
        <v>-1532</v>
      </c>
    </row>
    <row r="13" spans="1:6">
      <c r="A13" s="13" t="s">
        <v>10</v>
      </c>
      <c r="B13" s="15"/>
      <c r="C13" s="33">
        <f>3498848+32000+93000+257365</f>
        <v>3881213</v>
      </c>
      <c r="E13" s="16"/>
      <c r="F13" s="17"/>
    </row>
    <row r="14" spans="1:6" s="22" customFormat="1" ht="29.25">
      <c r="A14" s="18" t="s">
        <v>11</v>
      </c>
      <c r="B14" s="20"/>
      <c r="C14" s="20">
        <f>SUM(C10:C13)</f>
        <v>7239756</v>
      </c>
      <c r="D14" s="21"/>
    </row>
    <row r="15" spans="1:6" s="22" customFormat="1">
      <c r="A15" s="23"/>
      <c r="B15" s="15"/>
      <c r="C15" s="15"/>
      <c r="D15" s="21"/>
    </row>
    <row r="16" spans="1:6">
      <c r="A16" s="13" t="s">
        <v>12</v>
      </c>
      <c r="B16" s="15">
        <v>3702552</v>
      </c>
      <c r="C16" s="15">
        <f>SUM(B16:B16)</f>
        <v>3702552</v>
      </c>
    </row>
    <row r="17" spans="1:5">
      <c r="A17" s="13" t="s">
        <v>13</v>
      </c>
      <c r="B17" s="14"/>
      <c r="C17" s="33">
        <v>3567213</v>
      </c>
      <c r="E17" s="16"/>
    </row>
    <row r="18" spans="1:5" s="22" customFormat="1" ht="29.25">
      <c r="A18" s="18" t="s">
        <v>14</v>
      </c>
      <c r="B18" s="19"/>
      <c r="C18" s="20">
        <f>SUM(C15:C17)+0.04</f>
        <v>7269765.04</v>
      </c>
      <c r="D18" s="21"/>
    </row>
    <row r="19" spans="1:5">
      <c r="A19" s="13"/>
      <c r="B19" s="14"/>
      <c r="C19" s="14"/>
    </row>
    <row r="20" spans="1:5" s="25" customFormat="1">
      <c r="A20" s="11" t="s">
        <v>18</v>
      </c>
      <c r="B20" s="12"/>
      <c r="C20" s="12">
        <f>C8+C14-C18+3</f>
        <v>92148.959999999963</v>
      </c>
      <c r="D20" s="24"/>
    </row>
    <row r="21" spans="1:5">
      <c r="A21" s="11" t="s">
        <v>15</v>
      </c>
      <c r="B21" s="12"/>
      <c r="C21" s="19">
        <f>650000-C17+C13+946</f>
        <v>964946</v>
      </c>
    </row>
    <row r="22" spans="1:5" ht="13.9" customHeight="1"/>
    <row r="23" spans="1:5">
      <c r="A23" s="26" t="s">
        <v>20</v>
      </c>
    </row>
    <row r="24" spans="1:5" s="30" customFormat="1" ht="12.6" customHeight="1">
      <c r="A24" s="26" t="s">
        <v>21</v>
      </c>
      <c r="B24" s="27"/>
      <c r="C24" s="28"/>
      <c r="D24" s="28"/>
    </row>
    <row r="25" spans="1:5" s="30" customFormat="1" ht="11.45" customHeight="1">
      <c r="A25" s="26" t="s">
        <v>22</v>
      </c>
      <c r="B25" s="29"/>
      <c r="C25" s="28"/>
      <c r="D25" s="28"/>
    </row>
    <row r="26" spans="1:5" s="30" customFormat="1">
      <c r="A26" s="26" t="s">
        <v>16</v>
      </c>
      <c r="B26" s="29"/>
      <c r="C26" s="28"/>
      <c r="D26" s="28"/>
    </row>
    <row r="27" spans="1:5">
      <c r="A27" s="26" t="s">
        <v>23</v>
      </c>
      <c r="B27" s="31"/>
      <c r="C27" s="32"/>
    </row>
    <row r="28" spans="1:5">
      <c r="A28" s="26" t="s">
        <v>24</v>
      </c>
      <c r="C28" s="34" t="s">
        <v>19</v>
      </c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27"/>
  <sheetViews>
    <sheetView topLeftCell="A10" workbookViewId="0">
      <selection activeCell="A4" sqref="A4:C4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28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230433</v>
      </c>
      <c r="C10" s="15">
        <f>SUM(B10:B10)</f>
        <v>230433</v>
      </c>
    </row>
    <row r="11" spans="1:5" ht="45">
      <c r="A11" s="13" t="s">
        <v>9</v>
      </c>
      <c r="B11" s="15">
        <v>-22</v>
      </c>
      <c r="C11" s="15">
        <f>B11</f>
        <v>-22</v>
      </c>
    </row>
    <row r="12" spans="1:5">
      <c r="A12" s="13" t="s">
        <v>10</v>
      </c>
      <c r="B12" s="15"/>
      <c r="C12" s="33">
        <v>0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230411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120674</v>
      </c>
      <c r="C15" s="15">
        <f>SUM(B15:B15)</f>
        <v>120674</v>
      </c>
    </row>
    <row r="16" spans="1:5">
      <c r="A16" s="13" t="s">
        <v>13</v>
      </c>
      <c r="B16" s="14"/>
      <c r="C16" s="33">
        <v>177000</v>
      </c>
    </row>
    <row r="17" spans="1:3" s="22" customFormat="1" ht="29.25">
      <c r="A17" s="18" t="s">
        <v>14</v>
      </c>
      <c r="B17" s="19"/>
      <c r="C17" s="20">
        <f>SUM(C14:C16)+0.04</f>
        <v>297674.03999999998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24886.010000000009</v>
      </c>
    </row>
    <row r="20" spans="1:3">
      <c r="A20" s="11" t="s">
        <v>15</v>
      </c>
      <c r="B20" s="12"/>
      <c r="C20" s="19">
        <f>964000-C16+C12+946</f>
        <v>787946</v>
      </c>
    </row>
    <row r="21" spans="1:3" ht="27" customHeight="1"/>
    <row r="22" spans="1:3" ht="15" customHeight="1">
      <c r="A22" s="26" t="s">
        <v>26</v>
      </c>
    </row>
    <row r="23" spans="1:3" s="30" customFormat="1" ht="15" customHeight="1">
      <c r="A23" s="26" t="s">
        <v>22</v>
      </c>
      <c r="B23" s="29"/>
      <c r="C23" s="28"/>
    </row>
    <row r="24" spans="1:3" s="30" customFormat="1" ht="15" customHeight="1">
      <c r="A24" s="26" t="s">
        <v>16</v>
      </c>
      <c r="B24" s="29"/>
      <c r="C24" s="34" t="s">
        <v>27</v>
      </c>
    </row>
    <row r="25" spans="1:3" s="30" customFormat="1" ht="15" customHeight="1">
      <c r="A25" s="26"/>
      <c r="B25" s="31"/>
      <c r="C25" s="32"/>
    </row>
    <row r="26" spans="1:3" ht="15" customHeight="1">
      <c r="A26" s="26"/>
    </row>
    <row r="27" spans="1:3">
      <c r="A27" s="35"/>
      <c r="C27" s="32"/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E27"/>
  <sheetViews>
    <sheetView topLeftCell="A13" workbookViewId="0">
      <selection activeCell="A8" sqref="A8:C20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28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230433</v>
      </c>
      <c r="C10" s="15">
        <f>SUM(B10:B10)</f>
        <v>230433</v>
      </c>
    </row>
    <row r="11" spans="1:5" ht="45">
      <c r="A11" s="13" t="s">
        <v>9</v>
      </c>
      <c r="B11" s="15">
        <v>-22</v>
      </c>
      <c r="C11" s="15">
        <f>B11</f>
        <v>-22</v>
      </c>
    </row>
    <row r="12" spans="1:5">
      <c r="A12" s="13" t="s">
        <v>10</v>
      </c>
      <c r="B12" s="15"/>
      <c r="C12" s="33">
        <v>0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230411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120674</v>
      </c>
      <c r="C15" s="15">
        <f>SUM(B15:B15)</f>
        <v>120674</v>
      </c>
    </row>
    <row r="16" spans="1:5">
      <c r="A16" s="13" t="s">
        <v>13</v>
      </c>
      <c r="B16" s="14"/>
      <c r="C16" s="33">
        <v>177000</v>
      </c>
    </row>
    <row r="17" spans="1:3" s="22" customFormat="1" ht="29.25">
      <c r="A17" s="18" t="s">
        <v>14</v>
      </c>
      <c r="B17" s="19"/>
      <c r="C17" s="20">
        <f>SUM(C14:C16)+0.04</f>
        <v>297674.03999999998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24886.010000000009</v>
      </c>
    </row>
    <row r="20" spans="1:3">
      <c r="A20" s="11" t="s">
        <v>15</v>
      </c>
      <c r="B20" s="12"/>
      <c r="C20" s="19">
        <f>964000-C16+C12+946</f>
        <v>787946</v>
      </c>
    </row>
    <row r="21" spans="1:3" ht="27" customHeight="1"/>
    <row r="22" spans="1:3" ht="15" customHeight="1">
      <c r="A22" s="26" t="s">
        <v>20</v>
      </c>
    </row>
    <row r="23" spans="1:3" s="30" customFormat="1" ht="15" customHeight="1">
      <c r="A23" s="26" t="s">
        <v>21</v>
      </c>
      <c r="B23" s="27"/>
      <c r="C23" s="28"/>
    </row>
    <row r="24" spans="1:3" s="30" customFormat="1" ht="15" customHeight="1">
      <c r="A24" s="26" t="s">
        <v>22</v>
      </c>
      <c r="B24" s="29"/>
      <c r="C24" s="28"/>
    </row>
    <row r="25" spans="1:3" s="30" customFormat="1" ht="15" customHeight="1">
      <c r="A25" s="26" t="s">
        <v>16</v>
      </c>
      <c r="B25" s="29"/>
      <c r="C25" s="28"/>
    </row>
    <row r="26" spans="1:3" ht="15" customHeight="1">
      <c r="A26" s="26" t="s">
        <v>23</v>
      </c>
      <c r="B26" s="31"/>
      <c r="C26" s="32"/>
    </row>
    <row r="27" spans="1:3">
      <c r="A27" s="26" t="s">
        <v>24</v>
      </c>
      <c r="C27" s="34" t="s">
        <v>19</v>
      </c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E28"/>
  <sheetViews>
    <sheetView topLeftCell="A10" workbookViewId="0">
      <selection activeCell="A22" sqref="A22:C25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29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475301</v>
      </c>
      <c r="C10" s="15">
        <f>SUM(B10:B10)</f>
        <v>475301</v>
      </c>
    </row>
    <row r="11" spans="1:5" ht="45">
      <c r="A11" s="13" t="s">
        <v>9</v>
      </c>
      <c r="B11" s="15">
        <v>-145</v>
      </c>
      <c r="C11" s="15">
        <f>B11</f>
        <v>-145</v>
      </c>
    </row>
    <row r="12" spans="1:5">
      <c r="A12" s="13" t="s">
        <v>10</v>
      </c>
      <c r="B12" s="15"/>
      <c r="C12" s="33">
        <v>282913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758069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410284</v>
      </c>
      <c r="C15" s="15">
        <f>SUM(B15:B15)</f>
        <v>410284</v>
      </c>
    </row>
    <row r="16" spans="1:5">
      <c r="A16" s="13" t="s">
        <v>13</v>
      </c>
      <c r="B16" s="14"/>
      <c r="C16" s="33">
        <f>177000+285000</f>
        <v>462000</v>
      </c>
    </row>
    <row r="17" spans="1:3" s="22" customFormat="1" ht="29.25">
      <c r="A17" s="18" t="s">
        <v>14</v>
      </c>
      <c r="B17" s="19"/>
      <c r="C17" s="20">
        <f>SUM(C14:C16)+0.04</f>
        <v>872284.04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-22065.989999999991</v>
      </c>
    </row>
    <row r="20" spans="1:3">
      <c r="A20" s="11" t="s">
        <v>15</v>
      </c>
      <c r="B20" s="12"/>
      <c r="C20" s="19">
        <f>964000-C16+C12+946</f>
        <v>785859</v>
      </c>
    </row>
    <row r="21" spans="1:3" ht="27" customHeight="1"/>
    <row r="22" spans="1:3" ht="15" customHeight="1">
      <c r="A22" s="26" t="s">
        <v>30</v>
      </c>
    </row>
    <row r="23" spans="1:3" ht="15" customHeight="1">
      <c r="A23" s="26" t="s">
        <v>31</v>
      </c>
    </row>
    <row r="24" spans="1:3" s="30" customFormat="1" ht="15" customHeight="1">
      <c r="A24" s="26" t="s">
        <v>32</v>
      </c>
      <c r="B24" s="29"/>
      <c r="C24" s="28"/>
    </row>
    <row r="25" spans="1:3" s="30" customFormat="1" ht="15" customHeight="1">
      <c r="A25" s="26" t="s">
        <v>16</v>
      </c>
      <c r="B25" s="29"/>
      <c r="C25" s="34" t="s">
        <v>27</v>
      </c>
    </row>
    <row r="26" spans="1:3" s="30" customFormat="1" ht="15" customHeight="1">
      <c r="A26" s="26"/>
      <c r="B26" s="31"/>
      <c r="C26" s="32"/>
    </row>
    <row r="27" spans="1:3" ht="15" customHeight="1">
      <c r="A27" s="26"/>
    </row>
    <row r="28" spans="1:3">
      <c r="A28" s="35"/>
      <c r="C28" s="32"/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E29"/>
  <sheetViews>
    <sheetView tabSelected="1" workbookViewId="0">
      <selection sqref="A1:C28"/>
    </sheetView>
  </sheetViews>
  <sheetFormatPr defaultRowHeight="15"/>
  <cols>
    <col min="1" max="1" width="45" style="1" customWidth="1"/>
    <col min="2" max="2" width="15.85546875" style="2" customWidth="1"/>
    <col min="3" max="3" width="16.285156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35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2737056</v>
      </c>
      <c r="C10" s="36">
        <f>SUM(B10:B10)</f>
        <v>2737056</v>
      </c>
    </row>
    <row r="11" spans="1:5" ht="30">
      <c r="A11" s="13" t="s">
        <v>9</v>
      </c>
      <c r="B11" s="36">
        <v>-2702</v>
      </c>
      <c r="C11" s="36">
        <f>B11</f>
        <v>-2702</v>
      </c>
    </row>
    <row r="12" spans="1:5">
      <c r="A12" s="13" t="s">
        <v>10</v>
      </c>
      <c r="B12" s="36"/>
      <c r="C12" s="33">
        <f>1970765+296000+296125+60000+130000+100000+296120+300694+50000+17000</f>
        <v>3516704</v>
      </c>
      <c r="D12" s="17"/>
      <c r="E12" s="17"/>
    </row>
    <row r="13" spans="1:5" s="22" customFormat="1" ht="29.25">
      <c r="A13" s="18" t="s">
        <v>11</v>
      </c>
      <c r="B13" s="19"/>
      <c r="C13" s="19">
        <f>SUM(C10:C12)</f>
        <v>6251058</v>
      </c>
    </row>
    <row r="14" spans="1:5" s="22" customFormat="1">
      <c r="A14" s="23"/>
      <c r="B14" s="36"/>
      <c r="C14" s="36"/>
    </row>
    <row r="15" spans="1:5">
      <c r="A15" s="13" t="s">
        <v>12</v>
      </c>
      <c r="B15" s="36">
        <v>3124592</v>
      </c>
      <c r="C15" s="36">
        <f>SUM(B15:B15)</f>
        <v>3124592</v>
      </c>
    </row>
    <row r="16" spans="1:5">
      <c r="A16" s="13" t="s">
        <v>13</v>
      </c>
      <c r="B16" s="36"/>
      <c r="C16" s="33">
        <f>1970837+60000+296125+296500+296125+50000+305000+5000+40000+27000</f>
        <v>3346587</v>
      </c>
    </row>
    <row r="17" spans="1:3" s="22" customFormat="1" ht="29.25">
      <c r="A17" s="18" t="s">
        <v>14</v>
      </c>
      <c r="B17" s="19"/>
      <c r="C17" s="20">
        <f>SUM(C14:C16)+0.04</f>
        <v>6471179.04</v>
      </c>
    </row>
    <row r="18" spans="1:3">
      <c r="A18" s="13"/>
      <c r="B18" s="14"/>
      <c r="C18" s="14"/>
    </row>
    <row r="19" spans="1:3" s="25" customFormat="1">
      <c r="A19" s="11" t="s">
        <v>25</v>
      </c>
      <c r="B19" s="12"/>
      <c r="C19" s="12">
        <f>C8+C13-C17</f>
        <v>-127971.99000000022</v>
      </c>
    </row>
    <row r="20" spans="1:3">
      <c r="A20" s="11" t="s">
        <v>15</v>
      </c>
      <c r="B20" s="12"/>
      <c r="C20" s="19">
        <f>964000-C16+C12+946</f>
        <v>1135063</v>
      </c>
    </row>
    <row r="21" spans="1:3" ht="27" customHeight="1"/>
    <row r="22" spans="1:3" ht="15.6" customHeight="1">
      <c r="A22" s="26" t="s">
        <v>20</v>
      </c>
    </row>
    <row r="23" spans="1:3" ht="15" customHeight="1">
      <c r="A23" s="26" t="s">
        <v>21</v>
      </c>
    </row>
    <row r="24" spans="1:3" ht="15" customHeight="1">
      <c r="A24" s="26" t="s">
        <v>22</v>
      </c>
      <c r="B24" s="29"/>
      <c r="C24" s="28"/>
    </row>
    <row r="25" spans="1:3" s="30" customFormat="1" ht="15" customHeight="1">
      <c r="A25" s="26" t="s">
        <v>34</v>
      </c>
      <c r="B25" s="29"/>
    </row>
    <row r="26" spans="1:3" s="30" customFormat="1" ht="15" customHeight="1">
      <c r="A26" s="26" t="s">
        <v>22</v>
      </c>
      <c r="B26" s="31"/>
      <c r="C26" s="32"/>
    </row>
    <row r="27" spans="1:3" s="30" customFormat="1" ht="15" customHeight="1">
      <c r="A27" s="26" t="s">
        <v>16</v>
      </c>
      <c r="B27" s="2"/>
      <c r="C27" s="34" t="s">
        <v>19</v>
      </c>
    </row>
    <row r="28" spans="1:3" ht="15" customHeight="1">
      <c r="A28" s="26"/>
      <c r="C28" s="32"/>
    </row>
    <row r="29" spans="1:3">
      <c r="A29" s="35"/>
      <c r="C29" s="32"/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scale="11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E27"/>
  <sheetViews>
    <sheetView workbookViewId="0">
      <selection activeCell="A22" sqref="A22:C27"/>
    </sheetView>
  </sheetViews>
  <sheetFormatPr defaultColWidth="9.140625" defaultRowHeight="15"/>
  <cols>
    <col min="1" max="1" width="55.5703125" style="37" customWidth="1"/>
    <col min="2" max="2" width="14.85546875" style="38" customWidth="1"/>
    <col min="3" max="3" width="15.42578125" style="50" customWidth="1"/>
    <col min="4" max="16384" width="9.140625" style="40"/>
  </cols>
  <sheetData>
    <row r="1" spans="1:5">
      <c r="C1" s="39"/>
    </row>
    <row r="2" spans="1:5">
      <c r="A2" s="52" t="s">
        <v>0</v>
      </c>
      <c r="B2" s="52"/>
      <c r="C2" s="52"/>
    </row>
    <row r="3" spans="1:5">
      <c r="A3" s="52" t="s">
        <v>1</v>
      </c>
      <c r="B3" s="52"/>
      <c r="C3" s="52"/>
    </row>
    <row r="4" spans="1:5">
      <c r="A4" s="52" t="s">
        <v>33</v>
      </c>
      <c r="B4" s="52"/>
      <c r="C4" s="52"/>
    </row>
    <row r="5" spans="1:5">
      <c r="A5" s="41"/>
      <c r="B5" s="41"/>
      <c r="C5" s="41"/>
    </row>
    <row r="6" spans="1:5">
      <c r="C6" s="39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42" t="s">
        <v>6</v>
      </c>
      <c r="B8" s="12"/>
      <c r="C8" s="12">
        <v>92149.05</v>
      </c>
    </row>
    <row r="9" spans="1:5">
      <c r="A9" s="43"/>
      <c r="B9" s="14"/>
      <c r="C9" s="14"/>
    </row>
    <row r="10" spans="1:5">
      <c r="A10" s="43" t="s">
        <v>7</v>
      </c>
      <c r="B10" s="15">
        <v>2312687</v>
      </c>
      <c r="C10" s="15">
        <f>SUM(B10:B10)</f>
        <v>2312687</v>
      </c>
    </row>
    <row r="11" spans="1:5" ht="30">
      <c r="A11" s="43" t="s">
        <v>9</v>
      </c>
      <c r="B11" s="36">
        <v>-2362</v>
      </c>
      <c r="C11" s="36">
        <f>B11</f>
        <v>-2362</v>
      </c>
    </row>
    <row r="12" spans="1:5">
      <c r="A12" s="43" t="s">
        <v>10</v>
      </c>
      <c r="B12" s="36"/>
      <c r="C12" s="44">
        <f>1970765+296000+296125+60000+130000+100000+296120+300694+50000</f>
        <v>3499704</v>
      </c>
      <c r="D12" s="45"/>
      <c r="E12" s="45"/>
    </row>
    <row r="13" spans="1:5" s="47" customFormat="1">
      <c r="A13" s="46" t="s">
        <v>11</v>
      </c>
      <c r="B13" s="19"/>
      <c r="C13" s="19">
        <f>SUM(C10:C12)</f>
        <v>5810029</v>
      </c>
    </row>
    <row r="14" spans="1:5" s="47" customFormat="1">
      <c r="A14" s="48"/>
      <c r="B14" s="36"/>
      <c r="C14" s="36"/>
    </row>
    <row r="15" spans="1:5">
      <c r="A15" s="43" t="s">
        <v>12</v>
      </c>
      <c r="B15" s="36">
        <v>2822002</v>
      </c>
      <c r="C15" s="36">
        <f>SUM(B15:B15)</f>
        <v>2822002</v>
      </c>
    </row>
    <row r="16" spans="1:5">
      <c r="A16" s="43" t="s">
        <v>13</v>
      </c>
      <c r="B16" s="36"/>
      <c r="C16" s="44">
        <f>1970837+60000+296125+296500+296125+50000+305000+5000</f>
        <v>3279587</v>
      </c>
    </row>
    <row r="17" spans="1:4" s="47" customFormat="1" ht="28.5">
      <c r="A17" s="46" t="s">
        <v>14</v>
      </c>
      <c r="B17" s="19"/>
      <c r="C17" s="20">
        <f>SUM(C14:C16)+0.04</f>
        <v>6101589.04</v>
      </c>
    </row>
    <row r="18" spans="1:4">
      <c r="A18" s="43"/>
      <c r="B18" s="14"/>
      <c r="C18" s="14"/>
    </row>
    <row r="19" spans="1:4" s="49" customFormat="1">
      <c r="A19" s="42" t="s">
        <v>25</v>
      </c>
      <c r="B19" s="12"/>
      <c r="C19" s="12">
        <f>C8+C13-C17</f>
        <v>-199410.99000000022</v>
      </c>
    </row>
    <row r="20" spans="1:4">
      <c r="A20" s="42" t="s">
        <v>15</v>
      </c>
      <c r="B20" s="12"/>
      <c r="C20" s="19">
        <f>964000-C16+C12+946</f>
        <v>1185063</v>
      </c>
    </row>
    <row r="21" spans="1:4" ht="27" customHeight="1"/>
    <row r="22" spans="1:4">
      <c r="A22" s="26" t="s">
        <v>20</v>
      </c>
      <c r="B22" s="2"/>
      <c r="C22" s="4"/>
    </row>
    <row r="23" spans="1:4">
      <c r="A23" s="26" t="s">
        <v>21</v>
      </c>
      <c r="B23" s="2"/>
      <c r="C23" s="4"/>
    </row>
    <row r="24" spans="1:4">
      <c r="A24" s="26" t="s">
        <v>22</v>
      </c>
      <c r="B24" s="29"/>
      <c r="C24" s="28"/>
    </row>
    <row r="25" spans="1:4">
      <c r="A25" s="26" t="s">
        <v>34</v>
      </c>
      <c r="B25" s="29"/>
      <c r="C25" s="30"/>
    </row>
    <row r="26" spans="1:4">
      <c r="A26" s="26" t="s">
        <v>22</v>
      </c>
      <c r="B26" s="31"/>
      <c r="C26" s="32"/>
      <c r="D26"/>
    </row>
    <row r="27" spans="1:4">
      <c r="A27" s="26" t="s">
        <v>16</v>
      </c>
      <c r="B27" s="2"/>
      <c r="C27" s="34" t="s">
        <v>19</v>
      </c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30.12.16</vt:lpstr>
      <vt:lpstr>31.1.17</vt:lpstr>
      <vt:lpstr>31.1.17 (2)</vt:lpstr>
      <vt:lpstr>28.2.17</vt:lpstr>
      <vt:lpstr>31.3.17</vt:lpstr>
      <vt:lpstr>30.9.17</vt:lpstr>
      <vt:lpstr>'31.3.17'!Область_печати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2017-11-08T16:21:54Z</cp:lastPrinted>
  <dcterms:created xsi:type="dcterms:W3CDTF">2016-11-08T10:43:23Z</dcterms:created>
  <dcterms:modified xsi:type="dcterms:W3CDTF">2017-11-08T16:21:56Z</dcterms:modified>
</cp:coreProperties>
</file>